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C4885CD0-2CD5-474B-BEF7-EB1B6C9A747D}" xr6:coauthVersionLast="45" xr6:coauthVersionMax="45" xr10:uidLastSave="{00000000-0000-0000-0000-000000000000}"/>
  <bookViews>
    <workbookView xWindow="-120" yWindow="-120" windowWidth="24240" windowHeight="13140" tabRatio="500" xr2:uid="{00000000-000D-0000-FFFF-FFFF00000000}"/>
  </bookViews>
  <sheets>
    <sheet name="Sheet1" sheetId="1" r:id="rId1"/>
  </sheets>
  <definedNames>
    <definedName name="_GoBack" localSheetId="0">Sheet1!#REF!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5" i="1" l="1"/>
  <c r="D107" i="1"/>
  <c r="D108" i="1"/>
  <c r="D106" i="1"/>
  <c r="C97" i="1"/>
  <c r="D49" i="1"/>
  <c r="F59" i="1"/>
  <c r="F58" i="1"/>
  <c r="C59" i="1"/>
  <c r="C58" i="1"/>
  <c r="B59" i="1"/>
  <c r="B58" i="1"/>
  <c r="A58" i="1"/>
  <c r="D57" i="1"/>
  <c r="F55" i="1"/>
  <c r="F56" i="1"/>
  <c r="F57" i="1"/>
  <c r="F54" i="1"/>
  <c r="B55" i="1"/>
  <c r="B56" i="1"/>
  <c r="B57" i="1"/>
  <c r="B54" i="1"/>
  <c r="C55" i="1"/>
  <c r="G55" i="1"/>
  <c r="C56" i="1"/>
  <c r="C57" i="1"/>
  <c r="C54" i="1"/>
  <c r="A54" i="1"/>
  <c r="E57" i="1"/>
  <c r="G59" i="1"/>
  <c r="G58" i="1"/>
  <c r="C61" i="1"/>
  <c r="G54" i="1"/>
  <c r="G56" i="1"/>
  <c r="G57" i="1"/>
  <c r="H57" i="1"/>
  <c r="E84" i="1"/>
  <c r="D59" i="1"/>
  <c r="E59" i="1"/>
  <c r="H59" i="1"/>
  <c r="E83" i="1"/>
  <c r="D58" i="1"/>
  <c r="E58" i="1"/>
  <c r="H58" i="1"/>
  <c r="G61" i="1"/>
  <c r="E77" i="1"/>
  <c r="D56" i="1"/>
  <c r="E56" i="1"/>
  <c r="H56" i="1"/>
  <c r="E76" i="1"/>
  <c r="D55" i="1"/>
  <c r="E55" i="1"/>
  <c r="E75" i="1"/>
  <c r="H55" i="1"/>
  <c r="D54" i="1"/>
  <c r="E54" i="1"/>
  <c r="H54" i="1"/>
  <c r="E61" i="1"/>
  <c r="C91" i="1"/>
  <c r="C92" i="1"/>
  <c r="C95" i="1"/>
</calcChain>
</file>

<file path=xl/sharedStrings.xml><?xml version="1.0" encoding="utf-8"?>
<sst xmlns="http://schemas.openxmlformats.org/spreadsheetml/2006/main" count="94" uniqueCount="80">
  <si>
    <t>DMM Signature</t>
  </si>
  <si>
    <r>
      <t xml:space="preserve">  Purchase Order Problem</t>
    </r>
    <r>
      <rPr>
        <sz val="12"/>
        <rFont val="Verdana"/>
        <family val="2"/>
      </rPr>
      <t xml:space="preserve">        </t>
    </r>
    <phoneticPr fontId="2" type="noConversion"/>
  </si>
  <si>
    <t>Use the color breakdowns, cost by style, and unit retail, as follows:</t>
    <phoneticPr fontId="2" type="noConversion"/>
  </si>
  <si>
    <t>Color</t>
    <phoneticPr fontId="2" type="noConversion"/>
  </si>
  <si>
    <t>Units</t>
    <phoneticPr fontId="2" type="noConversion"/>
  </si>
  <si>
    <t>Cost per doz</t>
    <phoneticPr fontId="2" type="noConversion"/>
  </si>
  <si>
    <t>Retail Each</t>
    <phoneticPr fontId="2" type="noConversion"/>
  </si>
  <si>
    <t>White</t>
    <phoneticPr fontId="2" type="noConversion"/>
  </si>
  <si>
    <t>Black</t>
    <phoneticPr fontId="2" type="noConversion"/>
  </si>
  <si>
    <t>Red</t>
    <phoneticPr fontId="2" type="noConversion"/>
  </si>
  <si>
    <t>Navy</t>
    <phoneticPr fontId="2" type="noConversion"/>
  </si>
  <si>
    <r>
      <t>B.</t>
    </r>
    <r>
      <rPr>
        <sz val="7"/>
        <rFont val="Times New Roman"/>
        <family val="1"/>
      </rPr>
      <t xml:space="preserve">   </t>
    </r>
    <r>
      <rPr>
        <sz val="12"/>
        <rFont val="Verdana"/>
        <family val="2"/>
      </rPr>
      <t>Using the terms given you will calculate the cash discount if you paid your bills as specified.</t>
    </r>
    <phoneticPr fontId="2" type="noConversion"/>
  </si>
  <si>
    <r>
      <t>C.</t>
    </r>
    <r>
      <rPr>
        <sz val="7"/>
        <rFont val="Times New Roman"/>
        <family val="1"/>
      </rPr>
      <t xml:space="preserve">   </t>
    </r>
    <r>
      <rPr>
        <sz val="12"/>
        <rFont val="Verdana"/>
        <family val="2"/>
      </rPr>
      <t>Offer your evaluation of the purchase and the terms negotiated with the vendor.</t>
    </r>
    <phoneticPr fontId="2" type="noConversion"/>
  </si>
  <si>
    <r>
      <t>D.</t>
    </r>
    <r>
      <rPr>
        <sz val="7"/>
        <rFont val="Times New Roman"/>
        <family val="1"/>
      </rPr>
      <t xml:space="preserve">   </t>
    </r>
    <r>
      <rPr>
        <sz val="12"/>
        <rFont val="Verdana"/>
        <family val="2"/>
      </rPr>
      <t>Re calculate your markup with the discount of 10% off the cost of all goods you negotiated with the vendor.</t>
    </r>
    <phoneticPr fontId="2" type="noConversion"/>
  </si>
  <si>
    <t>*Purchase orders will can also be divided by specific quantities by store location.</t>
  </si>
  <si>
    <t>orders can also be divided by specific quantities by store location.</t>
    <phoneticPr fontId="2" type="noConversion"/>
  </si>
  <si>
    <t xml:space="preserve">A. Fill in your purchase order including any information given for vendor terms, ship dates, or shipping points.  </t>
  </si>
  <si>
    <t>Department #530</t>
  </si>
  <si>
    <t>Contemporary Knits</t>
  </si>
  <si>
    <t>Vendor:</t>
  </si>
  <si>
    <r>
      <t>1234 E. 9</t>
    </r>
    <r>
      <rPr>
        <vertAlign val="superscript"/>
        <sz val="12"/>
        <rFont val="Verdana"/>
        <family val="2"/>
      </rPr>
      <t>th</t>
    </r>
    <r>
      <rPr>
        <sz val="12"/>
        <rFont val="Verdana"/>
        <family val="2"/>
      </rPr>
      <t xml:space="preserve"> Ave</t>
    </r>
  </si>
  <si>
    <t>Los Angeles, CA 90084</t>
  </si>
  <si>
    <t>Ship to:</t>
  </si>
  <si>
    <t>AAU Retail Stores</t>
  </si>
  <si>
    <t>San Francisco, CA 94105</t>
  </si>
  <si>
    <t>FOB Point:  Los Angles California</t>
  </si>
  <si>
    <t>Complete your purchase order</t>
  </si>
  <si>
    <t>Use the purchase order below to place an order for the tee shirt promotion.</t>
    <phoneticPr fontId="2" type="noConversion"/>
  </si>
  <si>
    <t>AAU Retail Store</t>
    <phoneticPr fontId="2" type="noConversion"/>
  </si>
  <si>
    <t>79 New Montgomery St</t>
  </si>
  <si>
    <t>Vendor Name and Address</t>
  </si>
  <si>
    <t>Ship To</t>
  </si>
  <si>
    <t>PURCHASE ORDERS</t>
  </si>
  <si>
    <t>Department</t>
  </si>
  <si>
    <t>Department #</t>
  </si>
  <si>
    <t>Start Ship</t>
  </si>
  <si>
    <t>Cancellation</t>
  </si>
  <si>
    <t xml:space="preserve">FOB </t>
  </si>
  <si>
    <t>Terms</t>
  </si>
  <si>
    <t>PO Date</t>
    <phoneticPr fontId="2" type="noConversion"/>
  </si>
  <si>
    <t>Style Number</t>
  </si>
  <si>
    <t>Color</t>
  </si>
  <si>
    <t>Units Purchased *</t>
  </si>
  <si>
    <t>Unit Cost</t>
  </si>
  <si>
    <t>Total Cost</t>
  </si>
  <si>
    <t>Unit Retail</t>
  </si>
  <si>
    <t>Total Retail</t>
  </si>
  <si>
    <t>Markup %</t>
  </si>
  <si>
    <t>TOTALS</t>
    <phoneticPr fontId="2" type="noConversion"/>
  </si>
  <si>
    <t>Buyer Signature</t>
  </si>
  <si>
    <t>Purchase</t>
  </si>
  <si>
    <t>Order</t>
  </si>
  <si>
    <t>P.O. Number</t>
  </si>
  <si>
    <t>Date of the Purchase Order:  November 1, 2020</t>
  </si>
  <si>
    <t>Ship Date:  February 25, 2021</t>
  </si>
  <si>
    <t>Cancelation date:  March 15, 2021</t>
  </si>
  <si>
    <t>Purchase Order # 111489</t>
  </si>
  <si>
    <t>Olive Blues</t>
  </si>
  <si>
    <t>79 New Montgomery</t>
  </si>
  <si>
    <t>Style # 4581  Short Sleeve Tee Shirt</t>
  </si>
  <si>
    <t>Style 4581</t>
  </si>
  <si>
    <t>Style 4582</t>
  </si>
  <si>
    <t>Style #4582  High Neck Tank</t>
  </si>
  <si>
    <t xml:space="preserve">      $</t>
  </si>
  <si>
    <r>
      <t xml:space="preserve">You will retail the items at the </t>
    </r>
    <r>
      <rPr>
        <b/>
        <sz val="10"/>
        <rFont val="Verdana"/>
        <family val="2"/>
      </rPr>
      <t>same</t>
    </r>
    <r>
      <rPr>
        <sz val="10"/>
        <rFont val="Verdana"/>
        <family val="2"/>
      </rPr>
      <t xml:space="preserve"> price before the discount was given.  Show the new markup calculation and result.</t>
    </r>
  </si>
  <si>
    <t>Shown cash discount amount:</t>
  </si>
  <si>
    <t xml:space="preserve">Add freight cost of $75 and show the amount you would pay the vendor for the tee shirts </t>
  </si>
  <si>
    <t>Retail</t>
  </si>
  <si>
    <t>Mark up</t>
  </si>
  <si>
    <t>Cost</t>
  </si>
  <si>
    <t>#530</t>
  </si>
  <si>
    <t>Terms:  8/10 EOM</t>
  </si>
  <si>
    <t>8/10 EOM</t>
  </si>
  <si>
    <t>Los Angles</t>
  </si>
  <si>
    <t>California</t>
  </si>
  <si>
    <t>Goss Purchase price</t>
  </si>
  <si>
    <t>Discount@8%</t>
  </si>
  <si>
    <t>Actual Purchase price</t>
  </si>
  <si>
    <t xml:space="preserve">Add freight cost </t>
  </si>
  <si>
    <t>The terms negoiated is attractive and the  we hoould take opportunity of the discount.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</si>
</sst>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[$-409]mmmm\ d\,\ yyyy;@"/>
  </numFmts>
  <fonts count="15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7"/>
      <name val="Times New Roman"/>
      <family val="1"/>
    </font>
    <font>
      <vertAlign val="superscript"/>
      <sz val="12"/>
      <name val="Verdana"/>
      <family val="2"/>
    </font>
    <font>
      <sz val="10"/>
      <color indexed="8"/>
      <name val="Verdana"/>
      <family val="2"/>
    </font>
    <font>
      <b/>
      <sz val="10"/>
      <color indexed="8"/>
      <name val="Arial"/>
      <family val="2"/>
    </font>
    <font>
      <sz val="12"/>
      <color indexed="8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u/>
      <sz val="10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3"/>
    </xf>
    <xf numFmtId="0" fontId="7" fillId="0" borderId="6" xfId="0" applyFont="1" applyBorder="1"/>
    <xf numFmtId="0" fontId="7" fillId="0" borderId="0" xfId="0" applyFont="1" applyBorder="1"/>
    <xf numFmtId="0" fontId="7" fillId="0" borderId="4" xfId="0" applyFont="1" applyBorder="1"/>
    <xf numFmtId="0" fontId="7" fillId="0" borderId="1" xfId="0" applyFont="1" applyBorder="1"/>
    <xf numFmtId="0" fontId="7" fillId="2" borderId="3" xfId="0" applyFont="1" applyFill="1" applyBorder="1"/>
    <xf numFmtId="0" fontId="8" fillId="0" borderId="12" xfId="0" applyFont="1" applyBorder="1"/>
    <xf numFmtId="0" fontId="8" fillId="0" borderId="11" xfId="0" applyFont="1" applyBorder="1"/>
    <xf numFmtId="0" fontId="7" fillId="0" borderId="11" xfId="0" applyFont="1" applyBorder="1"/>
    <xf numFmtId="0" fontId="7" fillId="0" borderId="9" xfId="0" applyFont="1" applyBorder="1"/>
    <xf numFmtId="0" fontId="8" fillId="0" borderId="1" xfId="0" applyFont="1" applyBorder="1"/>
    <xf numFmtId="0" fontId="8" fillId="2" borderId="2" xfId="0" applyFont="1" applyFill="1" applyBorder="1"/>
    <xf numFmtId="0" fontId="8" fillId="2" borderId="3" xfId="0" applyFont="1" applyFill="1" applyBorder="1"/>
    <xf numFmtId="0" fontId="8" fillId="0" borderId="10" xfId="0" applyFont="1" applyBorder="1"/>
    <xf numFmtId="0" fontId="7" fillId="0" borderId="8" xfId="0" applyFont="1" applyBorder="1"/>
    <xf numFmtId="0" fontId="7" fillId="0" borderId="12" xfId="0" applyFont="1" applyBorder="1"/>
    <xf numFmtId="0" fontId="9" fillId="0" borderId="0" xfId="0" applyFont="1"/>
    <xf numFmtId="0" fontId="7" fillId="0" borderId="15" xfId="0" applyFont="1" applyBorder="1"/>
    <xf numFmtId="0" fontId="7" fillId="0" borderId="16" xfId="0" applyFont="1" applyBorder="1"/>
    <xf numFmtId="0" fontId="7" fillId="2" borderId="14" xfId="0" applyFont="1" applyFill="1" applyBorder="1"/>
    <xf numFmtId="0" fontId="8" fillId="0" borderId="0" xfId="0" applyFont="1" applyBorder="1"/>
    <xf numFmtId="0" fontId="8" fillId="2" borderId="14" xfId="0" applyFont="1" applyFill="1" applyBorder="1"/>
    <xf numFmtId="164" fontId="0" fillId="0" borderId="0" xfId="1" applyFont="1"/>
    <xf numFmtId="0" fontId="4" fillId="3" borderId="0" xfId="0" applyFont="1" applyFill="1"/>
    <xf numFmtId="0" fontId="0" fillId="3" borderId="0" xfId="0" applyFill="1"/>
    <xf numFmtId="164" fontId="0" fillId="3" borderId="0" xfId="1" applyFont="1" applyFill="1"/>
    <xf numFmtId="0" fontId="0" fillId="0" borderId="17" xfId="0" applyBorder="1"/>
    <xf numFmtId="0" fontId="11" fillId="0" borderId="0" xfId="0" applyFont="1"/>
    <xf numFmtId="0" fontId="1" fillId="0" borderId="0" xfId="0" applyFont="1"/>
    <xf numFmtId="0" fontId="10" fillId="0" borderId="0" xfId="0" applyFont="1"/>
    <xf numFmtId="0" fontId="10" fillId="0" borderId="17" xfId="0" applyFont="1" applyBorder="1"/>
    <xf numFmtId="0" fontId="10" fillId="0" borderId="7" xfId="0" applyFont="1" applyBorder="1"/>
    <xf numFmtId="0" fontId="0" fillId="0" borderId="7" xfId="0" applyBorder="1"/>
    <xf numFmtId="164" fontId="0" fillId="0" borderId="7" xfId="1" applyFont="1" applyBorder="1"/>
    <xf numFmtId="164" fontId="7" fillId="0" borderId="11" xfId="0" applyNumberFormat="1" applyFont="1" applyBorder="1"/>
    <xf numFmtId="164" fontId="0" fillId="0" borderId="0" xfId="0" applyNumberFormat="1"/>
    <xf numFmtId="9" fontId="7" fillId="0" borderId="15" xfId="2" applyFont="1" applyBorder="1"/>
    <xf numFmtId="165" fontId="8" fillId="0" borderId="11" xfId="0" applyNumberFormat="1" applyFont="1" applyBorder="1"/>
    <xf numFmtId="0" fontId="13" fillId="0" borderId="9" xfId="0" applyFont="1" applyBorder="1"/>
    <xf numFmtId="0" fontId="13" fillId="0" borderId="10" xfId="0" applyFont="1" applyBorder="1"/>
    <xf numFmtId="0" fontId="13" fillId="0" borderId="11" xfId="0" applyFont="1" applyBorder="1"/>
    <xf numFmtId="164" fontId="13" fillId="0" borderId="11" xfId="0" applyNumberFormat="1" applyFont="1" applyBorder="1"/>
    <xf numFmtId="0" fontId="0" fillId="0" borderId="0" xfId="0" applyBorder="1"/>
    <xf numFmtId="164" fontId="0" fillId="0" borderId="0" xfId="2" applyNumberFormat="1" applyFont="1"/>
    <xf numFmtId="0" fontId="14" fillId="0" borderId="0" xfId="3"/>
    <xf numFmtId="164" fontId="10" fillId="0" borderId="16" xfId="0" applyNumberFormat="1" applyFont="1" applyBorder="1"/>
    <xf numFmtId="164" fontId="10" fillId="0" borderId="18" xfId="0" applyNumberFormat="1" applyFont="1" applyBorder="1"/>
    <xf numFmtId="9" fontId="10" fillId="0" borderId="7" xfId="2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13" xfId="0" applyFont="1" applyBorder="1"/>
    <xf numFmtId="0" fontId="7" fillId="2" borderId="2" xfId="0" applyFont="1" applyFill="1" applyBorder="1"/>
    <xf numFmtId="0" fontId="7" fillId="2" borderId="3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Discount@8%25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topLeftCell="A91" workbookViewId="0">
      <selection activeCell="G112" sqref="G112"/>
    </sheetView>
  </sheetViews>
  <sheetFormatPr defaultColWidth="10.96875" defaultRowHeight="12.75" x14ac:dyDescent="0.15"/>
  <cols>
    <col min="2" max="2" width="19.81640625" customWidth="1"/>
    <col min="3" max="3" width="11.67578125" bestFit="1" customWidth="1"/>
    <col min="4" max="5" width="13.2109375" bestFit="1" customWidth="1"/>
    <col min="6" max="6" width="12.50390625" bestFit="1" customWidth="1"/>
    <col min="7" max="7" width="13.2109375" bestFit="1" customWidth="1"/>
    <col min="8" max="8" width="9.08203125" bestFit="1" customWidth="1"/>
  </cols>
  <sheetData>
    <row r="1" spans="1:9" ht="15" x14ac:dyDescent="0.15">
      <c r="A1" s="1" t="s">
        <v>1</v>
      </c>
      <c r="I1" s="2"/>
    </row>
    <row r="2" spans="1:9" ht="15" x14ac:dyDescent="0.15">
      <c r="A2" s="2"/>
    </row>
    <row r="3" spans="1:9" ht="15" x14ac:dyDescent="0.15">
      <c r="A3" s="2"/>
    </row>
    <row r="4" spans="1:9" ht="15" x14ac:dyDescent="0.15">
      <c r="A4" s="3" t="s">
        <v>16</v>
      </c>
    </row>
    <row r="5" spans="1:9" ht="15" x14ac:dyDescent="0.15">
      <c r="A5" s="2"/>
    </row>
    <row r="6" spans="1:9" ht="15" x14ac:dyDescent="0.15">
      <c r="A6" s="2" t="s">
        <v>56</v>
      </c>
    </row>
    <row r="7" spans="1:9" ht="15" x14ac:dyDescent="0.15">
      <c r="A7" s="2"/>
    </row>
    <row r="8" spans="1:9" ht="15" x14ac:dyDescent="0.15">
      <c r="A8" s="2" t="s">
        <v>17</v>
      </c>
    </row>
    <row r="9" spans="1:9" ht="15" x14ac:dyDescent="0.15">
      <c r="A9" s="2" t="s">
        <v>18</v>
      </c>
    </row>
    <row r="10" spans="1:9" ht="15" x14ac:dyDescent="0.15">
      <c r="A10" s="2"/>
    </row>
    <row r="11" spans="1:9" ht="15" x14ac:dyDescent="0.15">
      <c r="A11" s="2" t="s">
        <v>19</v>
      </c>
    </row>
    <row r="12" spans="1:9" ht="15" x14ac:dyDescent="0.15">
      <c r="A12" s="2" t="s">
        <v>57</v>
      </c>
    </row>
    <row r="13" spans="1:9" ht="17.25" x14ac:dyDescent="0.15">
      <c r="A13" s="2" t="s">
        <v>20</v>
      </c>
    </row>
    <row r="14" spans="1:9" ht="15" x14ac:dyDescent="0.15">
      <c r="A14" s="2" t="s">
        <v>21</v>
      </c>
    </row>
    <row r="15" spans="1:9" ht="15" x14ac:dyDescent="0.15">
      <c r="A15" s="2"/>
    </row>
    <row r="16" spans="1:9" ht="15" x14ac:dyDescent="0.15">
      <c r="A16" s="2" t="s">
        <v>22</v>
      </c>
    </row>
    <row r="17" spans="1:1" ht="15" x14ac:dyDescent="0.15">
      <c r="A17" s="2" t="s">
        <v>23</v>
      </c>
    </row>
    <row r="18" spans="1:1" ht="15" x14ac:dyDescent="0.15">
      <c r="A18" s="2" t="s">
        <v>58</v>
      </c>
    </row>
    <row r="19" spans="1:1" ht="15" x14ac:dyDescent="0.15">
      <c r="A19" s="2" t="s">
        <v>24</v>
      </c>
    </row>
    <row r="20" spans="1:1" ht="15" x14ac:dyDescent="0.15">
      <c r="A20" s="2"/>
    </row>
    <row r="21" spans="1:1" ht="15" x14ac:dyDescent="0.15">
      <c r="A21" s="2" t="s">
        <v>53</v>
      </c>
    </row>
    <row r="22" spans="1:1" ht="15" x14ac:dyDescent="0.15">
      <c r="A22" s="2" t="s">
        <v>54</v>
      </c>
    </row>
    <row r="23" spans="1:1" ht="15" x14ac:dyDescent="0.15">
      <c r="A23" s="2" t="s">
        <v>55</v>
      </c>
    </row>
    <row r="24" spans="1:1" ht="15" x14ac:dyDescent="0.15">
      <c r="A24" s="2" t="s">
        <v>25</v>
      </c>
    </row>
    <row r="25" spans="1:1" ht="15" x14ac:dyDescent="0.15">
      <c r="A25" s="2" t="s">
        <v>71</v>
      </c>
    </row>
    <row r="26" spans="1:1" ht="15" x14ac:dyDescent="0.15">
      <c r="A26" s="2"/>
    </row>
    <row r="27" spans="1:1" ht="15" x14ac:dyDescent="0.15">
      <c r="A27" s="2"/>
    </row>
    <row r="28" spans="1:1" ht="15" x14ac:dyDescent="0.15">
      <c r="A28" s="2"/>
    </row>
    <row r="29" spans="1:1" ht="15" x14ac:dyDescent="0.15">
      <c r="A29" s="2"/>
    </row>
    <row r="30" spans="1:1" ht="15" x14ac:dyDescent="0.15">
      <c r="A30" s="2"/>
    </row>
    <row r="31" spans="1:1" ht="15" x14ac:dyDescent="0.15">
      <c r="A31" s="2"/>
    </row>
    <row r="32" spans="1:1" ht="15" x14ac:dyDescent="0.15">
      <c r="A32" s="2"/>
    </row>
    <row r="33" spans="1:8" ht="15" x14ac:dyDescent="0.15">
      <c r="A33" s="2"/>
    </row>
    <row r="34" spans="1:8" ht="15" x14ac:dyDescent="0.15">
      <c r="A34" s="2"/>
    </row>
    <row r="35" spans="1:8" ht="15" x14ac:dyDescent="0.15">
      <c r="A35" s="2"/>
    </row>
    <row r="36" spans="1:8" x14ac:dyDescent="0.15">
      <c r="A36" t="s">
        <v>27</v>
      </c>
    </row>
    <row r="37" spans="1:8" ht="13.5" thickBot="1" x14ac:dyDescent="0.2"/>
    <row r="38" spans="1:8" x14ac:dyDescent="0.15">
      <c r="A38" s="54" t="s">
        <v>28</v>
      </c>
      <c r="B38" s="55"/>
      <c r="C38" s="5"/>
      <c r="D38" s="5"/>
      <c r="E38" s="5"/>
      <c r="F38" s="5" t="s">
        <v>50</v>
      </c>
      <c r="G38" s="55" t="s">
        <v>51</v>
      </c>
      <c r="H38" s="56"/>
    </row>
    <row r="39" spans="1:8" ht="13.5" thickBot="1" x14ac:dyDescent="0.2">
      <c r="A39" s="52" t="s">
        <v>29</v>
      </c>
      <c r="B39" s="53"/>
      <c r="C39" s="6"/>
      <c r="D39" s="6"/>
      <c r="E39" s="6"/>
      <c r="F39" s="6" t="s">
        <v>52</v>
      </c>
      <c r="G39" s="7">
        <v>111489</v>
      </c>
      <c r="H39" s="21"/>
    </row>
    <row r="40" spans="1:8" x14ac:dyDescent="0.15">
      <c r="A40" s="52" t="s">
        <v>24</v>
      </c>
      <c r="B40" s="53"/>
      <c r="C40" s="6"/>
      <c r="D40" s="6"/>
      <c r="E40" s="6"/>
      <c r="F40" s="6"/>
      <c r="G40" s="6"/>
      <c r="H40" s="22"/>
    </row>
    <row r="41" spans="1:8" ht="13.5" thickBot="1" x14ac:dyDescent="0.2">
      <c r="A41" s="8"/>
      <c r="B41" s="6"/>
      <c r="C41" s="6"/>
      <c r="D41" s="6"/>
      <c r="E41" s="6"/>
      <c r="F41" s="6"/>
      <c r="G41" s="6"/>
      <c r="H41" s="22"/>
    </row>
    <row r="42" spans="1:8" ht="13.5" thickBot="1" x14ac:dyDescent="0.2">
      <c r="A42" s="57" t="s">
        <v>30</v>
      </c>
      <c r="B42" s="58"/>
      <c r="C42" s="58"/>
      <c r="D42" s="9"/>
      <c r="E42" s="9"/>
      <c r="F42" s="9"/>
      <c r="G42" s="9" t="s">
        <v>31</v>
      </c>
      <c r="H42" s="23"/>
    </row>
    <row r="43" spans="1:8" ht="15" x14ac:dyDescent="0.15">
      <c r="A43" s="2" t="s">
        <v>57</v>
      </c>
      <c r="D43" s="6"/>
      <c r="E43" s="6"/>
      <c r="F43" s="2" t="s">
        <v>23</v>
      </c>
    </row>
    <row r="44" spans="1:8" ht="17.25" x14ac:dyDescent="0.15">
      <c r="A44" s="2" t="s">
        <v>20</v>
      </c>
      <c r="D44" s="6"/>
      <c r="E44" s="6"/>
      <c r="F44" s="2" t="s">
        <v>58</v>
      </c>
    </row>
    <row r="45" spans="1:8" ht="15" x14ac:dyDescent="0.15">
      <c r="A45" s="2" t="s">
        <v>21</v>
      </c>
      <c r="D45" s="6"/>
      <c r="E45" s="6"/>
      <c r="F45" s="2" t="s">
        <v>24</v>
      </c>
    </row>
    <row r="46" spans="1:8" x14ac:dyDescent="0.15">
      <c r="A46" s="8"/>
      <c r="B46" s="6"/>
      <c r="C46" s="6"/>
      <c r="D46" s="6"/>
      <c r="E46" s="6"/>
      <c r="F46" s="6"/>
      <c r="G46" s="6"/>
      <c r="H46" s="22"/>
    </row>
    <row r="47" spans="1:8" ht="13.5" thickBot="1" x14ac:dyDescent="0.2">
      <c r="A47" s="8"/>
      <c r="B47" s="6"/>
      <c r="C47" s="6"/>
      <c r="D47" s="6"/>
      <c r="E47" s="6"/>
      <c r="F47" s="6"/>
      <c r="G47" s="6"/>
      <c r="H47" s="22"/>
    </row>
    <row r="48" spans="1:8" ht="13.5" thickBot="1" x14ac:dyDescent="0.2">
      <c r="A48" s="59" t="s">
        <v>32</v>
      </c>
      <c r="B48" s="60"/>
      <c r="C48" s="9" t="s">
        <v>33</v>
      </c>
      <c r="D48" s="9" t="s">
        <v>34</v>
      </c>
      <c r="E48" s="9" t="s">
        <v>35</v>
      </c>
      <c r="F48" s="9" t="s">
        <v>36</v>
      </c>
      <c r="G48" s="9" t="s">
        <v>37</v>
      </c>
      <c r="H48" s="23" t="s">
        <v>38</v>
      </c>
    </row>
    <row r="49" spans="1:8" ht="13.5" thickBot="1" x14ac:dyDescent="0.2">
      <c r="A49" s="10" t="s">
        <v>39</v>
      </c>
      <c r="B49" s="41">
        <v>42674</v>
      </c>
      <c r="C49" s="12" t="s">
        <v>70</v>
      </c>
      <c r="D49" s="12" t="str">
        <f>A9</f>
        <v>Contemporary Knits</v>
      </c>
      <c r="E49" s="12"/>
      <c r="F49" s="41">
        <v>42808</v>
      </c>
      <c r="G49" s="42" t="s">
        <v>73</v>
      </c>
      <c r="H49" s="22" t="s">
        <v>72</v>
      </c>
    </row>
    <row r="50" spans="1:8" ht="13.5" thickBot="1" x14ac:dyDescent="0.2">
      <c r="A50" s="14"/>
      <c r="B50" s="24"/>
      <c r="C50" s="6"/>
      <c r="D50" s="6"/>
      <c r="E50" s="6"/>
      <c r="F50" s="6"/>
      <c r="G50" s="43" t="s">
        <v>74</v>
      </c>
      <c r="H50" s="21"/>
    </row>
    <row r="51" spans="1:8" x14ac:dyDescent="0.15">
      <c r="A51" s="14"/>
      <c r="B51" s="24"/>
      <c r="C51" s="6"/>
      <c r="D51" s="6"/>
      <c r="E51" s="6"/>
      <c r="F51" s="6"/>
      <c r="G51" s="6"/>
      <c r="H51" s="22"/>
    </row>
    <row r="52" spans="1:8" ht="13.5" thickBot="1" x14ac:dyDescent="0.2">
      <c r="A52" s="8"/>
      <c r="B52" s="6"/>
      <c r="C52" s="6"/>
      <c r="D52" s="6"/>
      <c r="E52" s="6"/>
      <c r="F52" s="6"/>
      <c r="G52" s="6"/>
      <c r="H52" s="22"/>
    </row>
    <row r="53" spans="1:8" ht="13.5" thickBot="1" x14ac:dyDescent="0.2">
      <c r="A53" s="15" t="s">
        <v>40</v>
      </c>
      <c r="B53" s="16" t="s">
        <v>41</v>
      </c>
      <c r="C53" s="16" t="s">
        <v>42</v>
      </c>
      <c r="D53" s="16" t="s">
        <v>43</v>
      </c>
      <c r="E53" s="16" t="s">
        <v>44</v>
      </c>
      <c r="F53" s="16" t="s">
        <v>45</v>
      </c>
      <c r="G53" s="16" t="s">
        <v>46</v>
      </c>
      <c r="H53" s="25" t="s">
        <v>47</v>
      </c>
    </row>
    <row r="54" spans="1:8" ht="13.5" thickBot="1" x14ac:dyDescent="0.2">
      <c r="A54" s="17" t="str">
        <f>A74</f>
        <v>Style 4581</v>
      </c>
      <c r="B54" s="11" t="str">
        <f>C75</f>
        <v>White</v>
      </c>
      <c r="C54" s="12">
        <f>D75</f>
        <v>300</v>
      </c>
      <c r="D54" s="38">
        <f>E75/12</f>
        <v>9</v>
      </c>
      <c r="E54" s="38">
        <f>C54*D54</f>
        <v>2700</v>
      </c>
      <c r="F54" s="38">
        <f>F75</f>
        <v>20</v>
      </c>
      <c r="G54" s="38">
        <f>C54*F54</f>
        <v>6000</v>
      </c>
      <c r="H54" s="40">
        <f>(G54-E54)/E54</f>
        <v>1.2222222222222223</v>
      </c>
    </row>
    <row r="55" spans="1:8" ht="13.5" thickBot="1" x14ac:dyDescent="0.2">
      <c r="A55" s="17"/>
      <c r="B55" s="11" t="str">
        <f t="shared" ref="B55:B57" si="0">C76</f>
        <v>Black</v>
      </c>
      <c r="C55" s="12">
        <f>D76</f>
        <v>276</v>
      </c>
      <c r="D55" s="38">
        <f t="shared" ref="D55:D57" si="1">E76/12</f>
        <v>9.8000000000000007</v>
      </c>
      <c r="E55" s="38">
        <f t="shared" ref="E55:E57" si="2">C55*D55</f>
        <v>2704.8</v>
      </c>
      <c r="F55" s="38">
        <f t="shared" ref="F55:F57" si="3">F76</f>
        <v>20</v>
      </c>
      <c r="G55" s="38">
        <f t="shared" ref="G55:G57" si="4">C55*F55</f>
        <v>5520</v>
      </c>
      <c r="H55" s="40">
        <f t="shared" ref="H55:H59" si="5">(G55-E55)/E55</f>
        <v>1.0408163265306121</v>
      </c>
    </row>
    <row r="56" spans="1:8" ht="13.5" thickBot="1" x14ac:dyDescent="0.2">
      <c r="A56" s="17"/>
      <c r="B56" s="11" t="str">
        <f t="shared" si="0"/>
        <v>Red</v>
      </c>
      <c r="C56" s="12">
        <f>D77</f>
        <v>204</v>
      </c>
      <c r="D56" s="38">
        <f t="shared" si="1"/>
        <v>9.8800000000000008</v>
      </c>
      <c r="E56" s="38">
        <f t="shared" si="2"/>
        <v>2015.5200000000002</v>
      </c>
      <c r="F56" s="38">
        <f t="shared" si="3"/>
        <v>20</v>
      </c>
      <c r="G56" s="38">
        <f t="shared" si="4"/>
        <v>4080</v>
      </c>
      <c r="H56" s="40">
        <f t="shared" si="5"/>
        <v>1.0242914979757083</v>
      </c>
    </row>
    <row r="57" spans="1:8" ht="13.5" thickBot="1" x14ac:dyDescent="0.2">
      <c r="A57" s="17"/>
      <c r="B57" s="11" t="str">
        <f t="shared" si="0"/>
        <v>Navy</v>
      </c>
      <c r="C57" s="12">
        <f>D78</f>
        <v>180</v>
      </c>
      <c r="D57" s="38">
        <f t="shared" si="1"/>
        <v>9.8800000000000008</v>
      </c>
      <c r="E57" s="38">
        <f t="shared" si="2"/>
        <v>1778.4</v>
      </c>
      <c r="F57" s="38">
        <f t="shared" si="3"/>
        <v>20</v>
      </c>
      <c r="G57" s="38">
        <f t="shared" si="4"/>
        <v>3600</v>
      </c>
      <c r="H57" s="40">
        <f t="shared" si="5"/>
        <v>1.0242914979757085</v>
      </c>
    </row>
    <row r="58" spans="1:8" ht="13.5" thickBot="1" x14ac:dyDescent="0.2">
      <c r="A58" s="17" t="str">
        <f>A82</f>
        <v>Style 4582</v>
      </c>
      <c r="B58" s="11" t="str">
        <f>C83</f>
        <v>White</v>
      </c>
      <c r="C58" s="12">
        <f>D83</f>
        <v>300</v>
      </c>
      <c r="D58" s="38">
        <f>E83/12</f>
        <v>7</v>
      </c>
      <c r="E58" s="38">
        <f>C58*D58</f>
        <v>2100</v>
      </c>
      <c r="F58" s="38">
        <f>F83</f>
        <v>16</v>
      </c>
      <c r="G58" s="38">
        <f>C58*F58</f>
        <v>4800</v>
      </c>
      <c r="H58" s="40">
        <f t="shared" si="5"/>
        <v>1.2857142857142858</v>
      </c>
    </row>
    <row r="59" spans="1:8" ht="13.5" thickBot="1" x14ac:dyDescent="0.2">
      <c r="A59" s="17"/>
      <c r="B59" s="11" t="str">
        <f>C84</f>
        <v>Black</v>
      </c>
      <c r="C59" s="12">
        <f>D84</f>
        <v>276</v>
      </c>
      <c r="D59" s="38">
        <f>E84/12</f>
        <v>7.5</v>
      </c>
      <c r="E59" s="38">
        <f>C59*D59</f>
        <v>2070</v>
      </c>
      <c r="F59" s="38">
        <f>F84</f>
        <v>16</v>
      </c>
      <c r="G59" s="38">
        <f>C59*F59</f>
        <v>4416</v>
      </c>
      <c r="H59" s="40">
        <f t="shared" si="5"/>
        <v>1.1333333333333333</v>
      </c>
    </row>
    <row r="60" spans="1:8" x14ac:dyDescent="0.15">
      <c r="A60" s="18"/>
      <c r="B60" s="13"/>
      <c r="C60" s="13"/>
      <c r="D60" s="13"/>
      <c r="E60" s="13"/>
      <c r="F60" s="13"/>
      <c r="G60" s="13"/>
      <c r="H60" s="22"/>
    </row>
    <row r="61" spans="1:8" ht="13.5" thickBot="1" x14ac:dyDescent="0.2">
      <c r="A61" s="17" t="s">
        <v>48</v>
      </c>
      <c r="B61" s="11"/>
      <c r="C61" s="44">
        <f>SUM(C54:C60)</f>
        <v>1536</v>
      </c>
      <c r="D61" s="44"/>
      <c r="E61" s="45">
        <f>SUM(E54:E60)</f>
        <v>13368.720000000001</v>
      </c>
      <c r="F61" s="44"/>
      <c r="G61" s="45">
        <f>SUM(G54:G60)</f>
        <v>28416</v>
      </c>
      <c r="H61" s="21"/>
    </row>
    <row r="62" spans="1:8" x14ac:dyDescent="0.15">
      <c r="A62" s="14"/>
      <c r="B62" s="24"/>
      <c r="C62" s="6"/>
      <c r="D62" s="6"/>
      <c r="E62" s="6"/>
      <c r="F62" s="6"/>
      <c r="G62" s="6"/>
      <c r="H62" s="22"/>
    </row>
    <row r="63" spans="1:8" x14ac:dyDescent="0.15">
      <c r="A63" s="8"/>
      <c r="B63" s="6"/>
      <c r="C63" s="6"/>
      <c r="D63" s="6"/>
      <c r="E63" s="6"/>
      <c r="F63" s="6"/>
      <c r="G63" s="6"/>
      <c r="H63" s="22"/>
    </row>
    <row r="64" spans="1:8" x14ac:dyDescent="0.15">
      <c r="A64" s="52" t="s">
        <v>49</v>
      </c>
      <c r="B64" s="53"/>
      <c r="C64" s="6"/>
      <c r="D64" s="53" t="s">
        <v>0</v>
      </c>
      <c r="E64" s="53"/>
      <c r="F64" s="6"/>
      <c r="G64" s="6"/>
      <c r="H64" s="22"/>
    </row>
    <row r="65" spans="1:11" ht="13.5" thickBot="1" x14ac:dyDescent="0.2">
      <c r="A65" s="19"/>
      <c r="B65" s="7"/>
      <c r="C65" s="6"/>
      <c r="D65" s="7"/>
      <c r="E65" s="7"/>
      <c r="F65" s="6"/>
      <c r="G65" s="6"/>
      <c r="H65" s="22"/>
    </row>
    <row r="66" spans="1:11" x14ac:dyDescent="0.15">
      <c r="A66" s="8"/>
      <c r="B66" s="6"/>
      <c r="C66" s="6"/>
      <c r="D66" s="6"/>
      <c r="E66" s="6"/>
      <c r="F66" s="6"/>
      <c r="G66" s="6"/>
      <c r="H66" s="22"/>
    </row>
    <row r="67" spans="1:11" ht="13.5" thickBot="1" x14ac:dyDescent="0.2">
      <c r="A67" s="19"/>
      <c r="B67" s="7"/>
      <c r="C67" s="7"/>
      <c r="D67" s="7"/>
      <c r="E67" s="7"/>
      <c r="F67" s="7"/>
      <c r="G67" s="7"/>
      <c r="H67" s="21"/>
    </row>
    <row r="68" spans="1:11" ht="15" x14ac:dyDescent="0.15">
      <c r="A68" s="20" t="s">
        <v>14</v>
      </c>
      <c r="B68" t="s">
        <v>15</v>
      </c>
    </row>
    <row r="71" spans="1:11" ht="15" x14ac:dyDescent="0.15">
      <c r="A71" s="27" t="s">
        <v>59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 ht="15" x14ac:dyDescent="0.15">
      <c r="A72" s="2"/>
    </row>
    <row r="73" spans="1:11" ht="15" x14ac:dyDescent="0.15">
      <c r="A73" s="2" t="s">
        <v>2</v>
      </c>
    </row>
    <row r="74" spans="1:11" ht="15" x14ac:dyDescent="0.15">
      <c r="A74" s="2" t="s">
        <v>60</v>
      </c>
      <c r="C74" s="36" t="s">
        <v>3</v>
      </c>
      <c r="D74" s="36" t="s">
        <v>4</v>
      </c>
      <c r="E74" s="36" t="s">
        <v>5</v>
      </c>
      <c r="F74" s="36" t="s">
        <v>6</v>
      </c>
    </row>
    <row r="75" spans="1:11" ht="15" x14ac:dyDescent="0.15">
      <c r="A75" s="2"/>
      <c r="C75" s="36" t="s">
        <v>7</v>
      </c>
      <c r="D75" s="36">
        <v>300</v>
      </c>
      <c r="E75" s="37">
        <f>9*12</f>
        <v>108</v>
      </c>
      <c r="F75" s="37">
        <v>20</v>
      </c>
      <c r="G75" s="39"/>
    </row>
    <row r="76" spans="1:11" ht="15" x14ac:dyDescent="0.15">
      <c r="A76" s="2"/>
      <c r="C76" s="36" t="s">
        <v>8</v>
      </c>
      <c r="D76" s="36">
        <v>276</v>
      </c>
      <c r="E76" s="37">
        <f>9.8*12</f>
        <v>117.60000000000001</v>
      </c>
      <c r="F76" s="37">
        <v>20</v>
      </c>
    </row>
    <row r="77" spans="1:11" ht="15" x14ac:dyDescent="0.15">
      <c r="A77" s="2"/>
      <c r="C77" s="36" t="s">
        <v>9</v>
      </c>
      <c r="D77" s="36">
        <v>204</v>
      </c>
      <c r="E77" s="37">
        <f>9.88*12</f>
        <v>118.56</v>
      </c>
      <c r="F77" s="37">
        <v>20</v>
      </c>
    </row>
    <row r="78" spans="1:11" ht="15" x14ac:dyDescent="0.15">
      <c r="A78" s="2"/>
      <c r="C78" s="36" t="s">
        <v>10</v>
      </c>
      <c r="D78" s="36">
        <v>180</v>
      </c>
      <c r="E78" s="37">
        <v>118.56</v>
      </c>
      <c r="F78" s="37">
        <v>20</v>
      </c>
    </row>
    <row r="79" spans="1:11" ht="15" x14ac:dyDescent="0.15">
      <c r="A79" s="2"/>
      <c r="E79" s="26"/>
      <c r="F79" s="26"/>
    </row>
    <row r="80" spans="1:11" ht="15" x14ac:dyDescent="0.15">
      <c r="A80" s="27" t="s">
        <v>62</v>
      </c>
      <c r="B80" s="28"/>
      <c r="C80" s="28"/>
      <c r="D80" s="28"/>
      <c r="E80" s="29"/>
      <c r="F80" s="29"/>
      <c r="G80" s="28"/>
      <c r="H80" s="28"/>
      <c r="I80" s="28"/>
      <c r="J80" s="28"/>
      <c r="K80" s="28"/>
    </row>
    <row r="81" spans="1:10" ht="15" x14ac:dyDescent="0.15">
      <c r="A81" s="2"/>
      <c r="E81" s="26"/>
      <c r="F81" s="26"/>
    </row>
    <row r="82" spans="1:10" ht="15" x14ac:dyDescent="0.15">
      <c r="A82" s="2" t="s">
        <v>61</v>
      </c>
      <c r="C82" s="36" t="s">
        <v>3</v>
      </c>
      <c r="D82" s="36" t="s">
        <v>4</v>
      </c>
      <c r="E82" s="36" t="s">
        <v>5</v>
      </c>
      <c r="F82" s="36" t="s">
        <v>6</v>
      </c>
    </row>
    <row r="83" spans="1:10" ht="15" x14ac:dyDescent="0.15">
      <c r="A83" s="2"/>
      <c r="C83" s="36" t="s">
        <v>7</v>
      </c>
      <c r="D83" s="36">
        <v>300</v>
      </c>
      <c r="E83" s="37">
        <f>7*12</f>
        <v>84</v>
      </c>
      <c r="F83" s="37">
        <v>16</v>
      </c>
    </row>
    <row r="84" spans="1:10" ht="15" x14ac:dyDescent="0.15">
      <c r="A84" s="2"/>
      <c r="C84" s="36" t="s">
        <v>8</v>
      </c>
      <c r="D84" s="36">
        <v>276</v>
      </c>
      <c r="E84" s="37">
        <f>7.5*12</f>
        <v>90</v>
      </c>
      <c r="F84" s="37">
        <v>16</v>
      </c>
    </row>
    <row r="85" spans="1:10" ht="15" x14ac:dyDescent="0.15">
      <c r="A85" s="2"/>
      <c r="E85" s="26"/>
      <c r="F85" s="26"/>
    </row>
    <row r="86" spans="1:10" ht="15" x14ac:dyDescent="0.15">
      <c r="A86" s="2"/>
    </row>
    <row r="87" spans="1:10" ht="15" x14ac:dyDescent="0.15">
      <c r="A87" s="2" t="s">
        <v>26</v>
      </c>
    </row>
    <row r="88" spans="1:10" ht="15" x14ac:dyDescent="0.15">
      <c r="A88" s="2"/>
    </row>
    <row r="89" spans="1:10" ht="15" x14ac:dyDescent="0.15">
      <c r="A89" s="4" t="s">
        <v>11</v>
      </c>
    </row>
    <row r="90" spans="1:10" ht="15" x14ac:dyDescent="0.15">
      <c r="A90" s="4"/>
      <c r="B90" s="31" t="s">
        <v>65</v>
      </c>
      <c r="E90" s="30"/>
    </row>
    <row r="91" spans="1:10" ht="15" x14ac:dyDescent="0.15">
      <c r="A91" s="4"/>
      <c r="B91" s="32" t="s">
        <v>75</v>
      </c>
      <c r="C91" s="47">
        <f>E61</f>
        <v>13368.720000000001</v>
      </c>
      <c r="E91" s="46"/>
    </row>
    <row r="92" spans="1:10" ht="15" x14ac:dyDescent="0.15">
      <c r="A92" s="4"/>
      <c r="B92" s="48" t="s">
        <v>76</v>
      </c>
      <c r="C92" s="47">
        <f>0.08*C91</f>
        <v>1069.4976000000001</v>
      </c>
      <c r="E92" s="46"/>
    </row>
    <row r="93" spans="1:10" ht="15" x14ac:dyDescent="0.15">
      <c r="A93" s="4"/>
      <c r="B93" s="31"/>
      <c r="E93" s="46"/>
    </row>
    <row r="94" spans="1:10" ht="15" x14ac:dyDescent="0.15">
      <c r="A94" s="4"/>
      <c r="B94" s="32" t="s">
        <v>66</v>
      </c>
      <c r="J94" s="30"/>
    </row>
    <row r="95" spans="1:10" ht="15" x14ac:dyDescent="0.15">
      <c r="A95" s="4"/>
      <c r="B95" s="32" t="s">
        <v>77</v>
      </c>
      <c r="C95" s="39">
        <f>C91-C92</f>
        <v>12299.222400000001</v>
      </c>
      <c r="J95" s="46"/>
    </row>
    <row r="96" spans="1:10" ht="15" x14ac:dyDescent="0.15">
      <c r="A96" s="4"/>
      <c r="B96" s="32" t="s">
        <v>78</v>
      </c>
      <c r="C96" s="39">
        <v>75</v>
      </c>
    </row>
    <row r="97" spans="1:5" ht="15" x14ac:dyDescent="0.15">
      <c r="A97" s="4"/>
      <c r="B97" s="32" t="s">
        <v>44</v>
      </c>
      <c r="C97" s="39">
        <f>C95+C96</f>
        <v>12374.222400000001</v>
      </c>
    </row>
    <row r="98" spans="1:5" ht="15" x14ac:dyDescent="0.15">
      <c r="A98" s="4" t="s">
        <v>12</v>
      </c>
    </row>
    <row r="99" spans="1:5" ht="15" x14ac:dyDescent="0.15">
      <c r="A99" s="4"/>
      <c r="B99" s="32" t="s">
        <v>79</v>
      </c>
    </row>
    <row r="100" spans="1:5" ht="15" x14ac:dyDescent="0.15">
      <c r="A100" s="4"/>
    </row>
    <row r="101" spans="1:5" ht="15" x14ac:dyDescent="0.15">
      <c r="A101" s="4"/>
    </row>
    <row r="102" spans="1:5" ht="15" x14ac:dyDescent="0.15">
      <c r="A102" s="4" t="s">
        <v>13</v>
      </c>
    </row>
    <row r="103" spans="1:5" x14ac:dyDescent="0.15">
      <c r="B103" s="31" t="s">
        <v>64</v>
      </c>
    </row>
    <row r="105" spans="1:5" x14ac:dyDescent="0.15">
      <c r="C105" s="33"/>
      <c r="D105" s="35" t="s">
        <v>63</v>
      </c>
      <c r="E105" s="51">
        <f>D107/D108</f>
        <v>1.3617319633692178</v>
      </c>
    </row>
    <row r="106" spans="1:5" x14ac:dyDescent="0.15">
      <c r="C106" s="33" t="s">
        <v>67</v>
      </c>
      <c r="D106" s="49">
        <f>G61</f>
        <v>28416</v>
      </c>
      <c r="E106" s="33"/>
    </row>
    <row r="107" spans="1:5" x14ac:dyDescent="0.15">
      <c r="C107" s="33" t="s">
        <v>68</v>
      </c>
      <c r="D107" s="50">
        <f>D106-D108</f>
        <v>16384.151999999998</v>
      </c>
      <c r="E107" s="34"/>
    </row>
    <row r="108" spans="1:5" x14ac:dyDescent="0.15">
      <c r="C108" s="33" t="s">
        <v>69</v>
      </c>
      <c r="D108" s="49">
        <f>0.9*E61</f>
        <v>12031.848000000002</v>
      </c>
      <c r="E108" s="33"/>
    </row>
    <row r="109" spans="1:5" x14ac:dyDescent="0.15">
      <c r="C109" s="32"/>
    </row>
  </sheetData>
  <mergeCells count="8">
    <mergeCell ref="A64:B64"/>
    <mergeCell ref="D64:E64"/>
    <mergeCell ref="A38:B38"/>
    <mergeCell ref="G38:H38"/>
    <mergeCell ref="A39:B39"/>
    <mergeCell ref="A40:B40"/>
    <mergeCell ref="A42:C42"/>
    <mergeCell ref="A48:B48"/>
  </mergeCells>
  <phoneticPr fontId="2" type="noConversion"/>
  <hyperlinks>
    <hyperlink ref="B92" r:id="rId1" xr:uid="{B1BB41FA-EE5D-4213-ABB2-CFD8D5E6E898}"/>
  </hyperlinks>
  <pageMargins left="0.75" right="0.75" top="1" bottom="1" header="0.5" footer="0.5"/>
  <pageSetup scale="90" orientation="landscape" horizontalDpi="4294967292" verticalDpi="4294967292" r:id="rId2"/>
  <headerFooter>
    <oddHeader>&amp;CFSH 250 Purchase Order Problem Assignment 11.1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Regis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Dagra</cp:lastModifiedBy>
  <dcterms:created xsi:type="dcterms:W3CDTF">2012-11-07T06:07:59Z</dcterms:created>
  <dcterms:modified xsi:type="dcterms:W3CDTF">2020-11-21T14:03:16Z</dcterms:modified>
</cp:coreProperties>
</file>